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\Desktop\ARQUIVOS TP 01\"/>
    </mc:Choice>
  </mc:AlternateContent>
  <bookViews>
    <workbookView xWindow="0" yWindow="0" windowWidth="24000" windowHeight="9735" activeTab="1"/>
  </bookViews>
  <sheets>
    <sheet name="Orçamento" sheetId="1" r:id="rId1"/>
    <sheet name="Cronograma" sheetId="2" r:id="rId2"/>
  </sheets>
  <definedNames>
    <definedName name="_xlnm._FilterDatabase" localSheetId="0" hidden="1">Orçamento!$A$7:$J$7</definedName>
    <definedName name="_xlnm.Print_Area" localSheetId="1">Cronograma!$A$1:$L$31</definedName>
    <definedName name="_xlnm.Print_Titles" localSheetId="0">Orçamento!$7:$7</definedName>
  </definedNames>
  <calcPr calcId="152511"/>
</workbook>
</file>

<file path=xl/calcChain.xml><?xml version="1.0" encoding="utf-8"?>
<calcChain xmlns="http://schemas.openxmlformats.org/spreadsheetml/2006/main">
  <c r="A3" i="2" l="1"/>
  <c r="D29" i="2"/>
  <c r="G26" i="1"/>
  <c r="G10" i="1"/>
  <c r="H10" i="1" s="1"/>
  <c r="J10" i="1" s="1"/>
  <c r="G9" i="2"/>
  <c r="H9" i="2" s="1"/>
  <c r="L9" i="2" s="1"/>
  <c r="J9" i="2" s="1"/>
  <c r="G10" i="2"/>
  <c r="H10" i="2" s="1"/>
  <c r="L10" i="2" s="1"/>
  <c r="J10" i="2" s="1"/>
  <c r="G11" i="2"/>
  <c r="G12" i="2"/>
  <c r="H12" i="2" s="1"/>
  <c r="L12" i="2" s="1"/>
  <c r="K12" i="2" s="1"/>
  <c r="G13" i="2"/>
  <c r="H13" i="2" s="1"/>
  <c r="L13" i="2" s="1"/>
  <c r="K13" i="2" s="1"/>
  <c r="G14" i="2"/>
  <c r="H14" i="2" s="1"/>
  <c r="L14" i="2" s="1"/>
  <c r="K14" i="2" s="1"/>
  <c r="G15" i="2"/>
  <c r="H15" i="2" s="1"/>
  <c r="L15" i="2" s="1"/>
  <c r="K15" i="2" s="1"/>
  <c r="G16" i="2"/>
  <c r="H16" i="2" s="1"/>
  <c r="L16" i="2" s="1"/>
  <c r="K16" i="2" s="1"/>
  <c r="G17" i="2"/>
  <c r="H17" i="2" s="1"/>
  <c r="L17" i="2" s="1"/>
  <c r="K17" i="2" s="1"/>
  <c r="G18" i="2"/>
  <c r="H18" i="2" s="1"/>
  <c r="L18" i="2" s="1"/>
  <c r="K18" i="2" s="1"/>
  <c r="G19" i="2"/>
  <c r="G20" i="2"/>
  <c r="H20" i="2" s="1"/>
  <c r="L20" i="2" s="1"/>
  <c r="K20" i="2" s="1"/>
  <c r="G21" i="2"/>
  <c r="H21" i="2" s="1"/>
  <c r="L21" i="2" s="1"/>
  <c r="K21" i="2" s="1"/>
  <c r="G22" i="2"/>
  <c r="H22" i="2" s="1"/>
  <c r="L22" i="2" s="1"/>
  <c r="K22" i="2" s="1"/>
  <c r="G23" i="2"/>
  <c r="H23" i="2" s="1"/>
  <c r="L23" i="2" s="1"/>
  <c r="K23" i="2" s="1"/>
  <c r="G24" i="2"/>
  <c r="H24" i="2" s="1"/>
  <c r="L24" i="2" s="1"/>
  <c r="K24" i="2" s="1"/>
  <c r="G25" i="2"/>
  <c r="H25" i="2" s="1"/>
  <c r="L25" i="2" s="1"/>
  <c r="K25" i="2" s="1"/>
  <c r="G8" i="2"/>
  <c r="I8" i="2" s="1"/>
  <c r="H26" i="1"/>
  <c r="J26" i="1" s="1"/>
  <c r="H19" i="2"/>
  <c r="L19" i="2" s="1"/>
  <c r="K19" i="2" s="1"/>
  <c r="H11" i="2"/>
  <c r="L11" i="2" s="1"/>
  <c r="H9" i="1"/>
  <c r="J9" i="1" s="1"/>
  <c r="H11" i="1"/>
  <c r="J11" i="1" s="1"/>
  <c r="H13" i="1"/>
  <c r="J13" i="1" s="1"/>
  <c r="H12" i="1"/>
  <c r="J12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8" i="1"/>
  <c r="J8" i="1" s="1"/>
  <c r="I8" i="1"/>
  <c r="J28" i="1" s="1"/>
  <c r="H8" i="2" l="1"/>
  <c r="L8" i="2" s="1"/>
  <c r="J8" i="2" s="1"/>
  <c r="K11" i="2"/>
  <c r="K27" i="2" s="1"/>
  <c r="J11" i="2"/>
  <c r="J30" i="1"/>
  <c r="J29" i="1" s="1"/>
  <c r="J27" i="2" l="1"/>
  <c r="L27" i="2"/>
</calcChain>
</file>

<file path=xl/sharedStrings.xml><?xml version="1.0" encoding="utf-8"?>
<sst xmlns="http://schemas.openxmlformats.org/spreadsheetml/2006/main" count="183" uniqueCount="69">
  <si>
    <r>
      <t xml:space="preserve"> Número: </t>
    </r>
    <r>
      <rPr>
        <sz val="13"/>
        <color rgb="FF000000"/>
        <rFont val="Calibri"/>
      </rPr>
      <t>17</t>
    </r>
  </si>
  <si>
    <t>Item</t>
  </si>
  <si>
    <t>Banco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</si>
  <si>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</si>
  <si>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</si>
  <si>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</si>
  <si>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</si>
  <si>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</si>
  <si>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</si>
  <si>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</si>
  <si>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</si>
  <si>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t xml:space="preserve"> 1</t>
  </si>
  <si>
    <t>SINAPI</t>
  </si>
  <si>
    <t>M2</t>
  </si>
  <si>
    <t xml:space="preserve"> 2</t>
  </si>
  <si>
    <t xml:space="preserve"> 3</t>
  </si>
  <si>
    <t>Próprio</t>
  </si>
  <si>
    <t>TELHAMENTO COM TELHA ONDULADA DE FIBROCIMENTO E = 6 MM, COM RECOBRIMENTO LATERAL DE 1/4 DE ONDA PARA TELHADO COM INCLINAÇÃO MAIOR QUE 10°, COM ATÉ 2 ÁGUAS, INCLUSO IÇAMENTO. AF_07/2019</t>
  </si>
  <si>
    <t>M</t>
  </si>
  <si>
    <t>FABRICAÇÃO DE FÔRMA PARA PILARES E ESTRUTURAS SIMILARES, EM MADEIRA SERRADA, E=25 MM. AF_12/2015</t>
  </si>
  <si>
    <t xml:space="preserve"> 8</t>
  </si>
  <si>
    <t>FABRICAÇÃO DE FÔRMA PARA VIGAS, COM MADEIRA SERRADA, E = 25 MM. AF_12/2015</t>
  </si>
  <si>
    <t xml:space="preserve"> 9</t>
  </si>
  <si>
    <t>ARMAÇÃO DE PILAR OU VIGA DE UMA ESTRUTURA CONVENCIONAL DE CONCRETO ARMADO EM UMA EDIFICAÇÃO TÉRREA OU SOBRADO UTILIZANDO AÇO CA-50 DE 8,0 MM - MONTAGEM. AF_12/2015</t>
  </si>
  <si>
    <t>KG</t>
  </si>
  <si>
    <t xml:space="preserve"> 10</t>
  </si>
  <si>
    <t>CONCRETAGEM DE PILARES, FCK = 25 MPA,  COM USO DE BALDES EM EDIFICAÇÃO COM SEÇÃO MÉDIA DE PILARES MENOR OU IGUAL A 0,25 M² - LANÇAMENTO, ADENSAMENTO E ACABAMENTO. AF_12/2015</t>
  </si>
  <si>
    <t>M3</t>
  </si>
  <si>
    <t xml:space="preserve"> 11</t>
  </si>
  <si>
    <t xml:space="preserve"> 12</t>
  </si>
  <si>
    <t xml:space="preserve"> 13</t>
  </si>
  <si>
    <t>EMBOÇO OU MASSA ÚNICA EM ARGAMASSA TRAÇO 1:2:8, PREPARO MECÂNICO COM BETONEIRA 400 L, APLICADA MANUALMENTE EM PANOS CEGOS DE FACHADA (SEM PRESENÇA DE VÃOS), ESPESSURA DE 25 MM. AF_06/2014</t>
  </si>
  <si>
    <t xml:space="preserve"> 14</t>
  </si>
  <si>
    <t>CALHA EM CHAPA DE AÇO GALVANIZADO NÚMERO 24, DESENVOLVIMENTO DE 50 CM, INCLUSO TRANSPORTE VERTICAL. AF_07/2019</t>
  </si>
  <si>
    <t xml:space="preserve"> 15</t>
  </si>
  <si>
    <t xml:space="preserve">RUFO EXTERNO DE CHAPA DE ACO GALVANIZADA NUM 26, CORTE 28 CM  </t>
  </si>
  <si>
    <t xml:space="preserve"> 16</t>
  </si>
  <si>
    <t xml:space="preserve"> 17</t>
  </si>
  <si>
    <t xml:space="preserve"> 18</t>
  </si>
  <si>
    <t>Total do BDI</t>
  </si>
  <si>
    <r>
      <t xml:space="preserve">PREFEITURA MUNICIPAL DE ITAIÓPOLIS      Obra: </t>
    </r>
    <r>
      <rPr>
        <b/>
        <sz val="12"/>
        <color rgb="FF000000"/>
        <rFont val="Calibri"/>
      </rPr>
      <t>Reforma do Telhado do Hospital</t>
    </r>
  </si>
  <si>
    <t>Planilha Orçamentária</t>
  </si>
  <si>
    <t>Eng°Civil Gunter Eduardo Stefan</t>
  </si>
  <si>
    <t>CREA-SC 129153-8</t>
  </si>
  <si>
    <r>
      <t xml:space="preserve">BDI Padrão: </t>
    </r>
    <r>
      <rPr>
        <b/>
        <sz val="13"/>
        <color rgb="FF000000"/>
        <rFont val="Calibri"/>
      </rPr>
      <t>20,00%</t>
    </r>
  </si>
  <si>
    <t>REMOÇÃO DE TELHAS DE FIBROCIMENTO DE FORMA MANUAL, SEM REAPROVEITAMENTO. AF_12/2017</t>
  </si>
  <si>
    <t>REMOÇÃO DE TRAMA DE MADEIRA PARA COBERTURA, DE FORMA MANUAL. AF_12/2017</t>
  </si>
  <si>
    <t>REFORMA E INSTALAÇÃO DE ESTRUTURA PONTALETADA DE MADEIRA NÃO APARELHADA PARA TELHADOS COM ATÉ 2 ÁGUAS E PARA TELHA ONDULADA DE FIBROCIMENTO, INCLUSO TRANSPORTE VERTICAL. AF_12/2015</t>
  </si>
  <si>
    <t>ALVENARIA DE VEDAÇÃO DE BLOCOS CERÂMICOS FURADOS NA VERTICAL DE 9X19X39CM (ESPESSURA 9CM) DE PAREDES COM ÁREA LÍQUIDA MAIOR OU IGUAL A 6M² SEM VÃOS E ARGAMASSA DE ASSENTAMENTO COM PREPARO COM BETONEIRA. AF_06/2014</t>
  </si>
  <si>
    <t>CUMEEIRA PARA TELHA ONDULADA DE FIBROCIMENTO, E = 6 MM, INCLUSO ACESSÓRIOS DE FIXAÇÃO E IÇAMENTO. AF_07/2019</t>
  </si>
  <si>
    <t>CONCRETAGEM DE VIGA EM PLATIBANDA EM EDIFICAÇÕES UNIFAMILIARES FEITAS COM SISTEMA DE FÔRMAS MANUSEÁVEIS, COM CONCRETO USINADO BOMBEÁVEL FCK 20 MPA - LANÇAMENTO, ADENSAMENTO E ACABAMENTO. AF_06/2015</t>
  </si>
  <si>
    <t>CHAPISCO APLICADO EM ALVENARIA (SEM PRESENÇA DE VÃOS) E ESTRUTURAS DE CONCRETO DE FACHADA, COM COLHER DE PEDREIRO.  ARGAMASSAARGAMASSA TRAÇO 1:3 COM PREPARO MANUAL. AF_06/2014</t>
  </si>
  <si>
    <t>APLICAÇÃO MANUAL DE FUNDO SELADOR ACRÍLICO EM PAREDES EXTERNAS. AF_06/2014</t>
  </si>
  <si>
    <t>APLICAÇÃO MANUAL DE TINTA LÁTEX ACRÍLICA EM PAREDE EXTERNAS, DUAS DEMÃOS. AF_11/2016</t>
  </si>
  <si>
    <t>Cronograma Físico-financeiro</t>
  </si>
  <si>
    <t>Mês 1</t>
  </si>
  <si>
    <t>Mês 2</t>
  </si>
  <si>
    <t>LIMPEZA FINAL E REMOÇÃO DE ENTULHO EM CAMINHAO BASCULANTE 6 M3</t>
  </si>
  <si>
    <t xml:space="preserve">           CREA-SC 129153-8</t>
  </si>
  <si>
    <t>Desonerado</t>
  </si>
  <si>
    <t xml:space="preserve">RUFO EXTERNO DE CHAPA DE ACO GALVANIZADA NUM 24, CORTE 25 CM  </t>
  </si>
  <si>
    <t xml:space="preserve"> 19</t>
  </si>
  <si>
    <t>CARGA MANUAL MANOBRA E DESCARGA DE ENTULHO EM CAMINHAO BASCULANTE 6 M3</t>
  </si>
  <si>
    <t>TRANSPORTE DE ENTULHO EM CAMINHAO BASCULANTE 6 M3 DMT 10KM</t>
  </si>
  <si>
    <t>Mozart José Myczkowski</t>
  </si>
  <si>
    <t>Prefeito Municipal</t>
  </si>
  <si>
    <t xml:space="preserve"> SINAPI: SC 7/2021
 </t>
  </si>
  <si>
    <r>
      <t xml:space="preserve">PREFEITURA MUNICIPAL DE ITAIÓPOLIS      Obra: </t>
    </r>
    <r>
      <rPr>
        <b/>
        <sz val="12"/>
        <color rgb="FF000000"/>
        <rFont val="Calibri"/>
        <family val="2"/>
      </rPr>
      <t>Reforma do Telhado do Hospital</t>
    </r>
  </si>
  <si>
    <t>Itaiópolis, 15 de setembro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</si>
</sst>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3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2" xfId="0" applyFont="1" applyFill="1" applyBorder="1"/>
    <xf numFmtId="0" fontId="0" fillId="3" borderId="9" xfId="0" applyFill="1" applyBorder="1"/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/>
    <xf numFmtId="4" fontId="7" fillId="0" borderId="0" xfId="0" applyNumberFormat="1" applyFont="1"/>
    <xf numFmtId="0" fontId="8" fillId="2" borderId="2" xfId="0" applyFont="1" applyFill="1" applyBorder="1"/>
    <xf numFmtId="0" fontId="8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3" borderId="9" xfId="0" applyFont="1" applyFill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4" fontId="0" fillId="0" borderId="10" xfId="0" applyNumberFormat="1" applyBorder="1"/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left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1120588</xdr:colOff>
      <xdr:row>2</xdr:row>
      <xdr:rowOff>201706</xdr:rowOff>
    </xdr:from>
    <xdr:ext cx="647700" cy="428625"/>
    <xdr:pic>
      <xdr:nvPicPr>
        <xdr:cNvPr id="2" name="Logo da Sua Empresa" descr="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7588" y="470647"/>
          <a:ext cx="647700" cy="428625"/>
        </a:xfrm>
        <a:prstGeom prst="rect">
          <a:avLst/>
        </a:prstGeom>
      </xdr:spPr>
    </xdr:pic>
    <xdr:clientData/>
  </xdr:oneCellAnchor>
  <xdr:twoCellAnchor editAs="oneCell">
    <xdr:from>
      <xdr:col>4</xdr:col>
      <xdr:colOff>437029</xdr:colOff>
      <xdr:row>1</xdr:row>
      <xdr:rowOff>22412</xdr:rowOff>
    </xdr:from>
    <xdr:to>
      <xdr:col>6</xdr:col>
      <xdr:colOff>156881</xdr:colOff>
      <xdr:row>4</xdr:row>
      <xdr:rowOff>69590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911" y="78441"/>
          <a:ext cx="806823" cy="92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1</xdr:row>
      <xdr:rowOff>33618</xdr:rowOff>
    </xdr:from>
    <xdr:to>
      <xdr:col>6</xdr:col>
      <xdr:colOff>661147</xdr:colOff>
      <xdr:row>4</xdr:row>
      <xdr:rowOff>92002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7" y="224118"/>
          <a:ext cx="806823" cy="92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9" zoomScaleNormal="100" workbookViewId="0">
      <selection activeCell="D11" sqref="D11"/>
    </sheetView>
  </sheetViews>
  <sheetFormatPr defaultRowHeight="15" x14ac:dyDescent="0.25"/>
  <cols>
    <col min="1" max="1" width="5.42578125" customWidth="1"/>
    <col min="2" max="2" width="9" customWidth="1"/>
    <col min="3" max="3" width="9.7109375" customWidth="1"/>
    <col min="4" max="4" width="81" customWidth="1"/>
    <col min="5" max="5" width="7.28515625" customWidth="1"/>
    <col min="6" max="6" width="9.140625" customWidth="1"/>
    <col min="7" max="7" width="9.85546875" customWidth="1"/>
    <col min="8" max="8" width="10.5703125" customWidth="1"/>
    <col min="9" max="9" width="11.140625" customWidth="1"/>
    <col min="10" max="10" width="12.85546875" customWidth="1"/>
  </cols>
  <sheetData>
    <row r="1" spans="1:10" ht="5.099999999999999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100000000000001" customHeight="1" x14ac:dyDescent="0.3">
      <c r="A2" s="8" t="s">
        <v>0</v>
      </c>
      <c r="B2" s="3"/>
      <c r="C2" s="3"/>
      <c r="D2" s="10"/>
      <c r="E2" s="3"/>
      <c r="F2" s="3"/>
      <c r="G2" s="3"/>
      <c r="H2" s="23" t="s">
        <v>44</v>
      </c>
      <c r="I2" s="3"/>
      <c r="J2" s="5"/>
    </row>
    <row r="3" spans="1:10" ht="34.5" customHeight="1" x14ac:dyDescent="0.25">
      <c r="A3" s="34" t="s">
        <v>66</v>
      </c>
      <c r="B3" s="35"/>
      <c r="C3" s="1"/>
      <c r="D3" s="16" t="s">
        <v>67</v>
      </c>
      <c r="E3" s="1"/>
      <c r="F3" s="1"/>
      <c r="G3" s="1"/>
      <c r="H3" s="1"/>
      <c r="I3" s="1"/>
      <c r="J3" s="6"/>
    </row>
    <row r="4" spans="1:10" ht="17.25" customHeight="1" x14ac:dyDescent="0.3">
      <c r="A4" s="9" t="s">
        <v>59</v>
      </c>
      <c r="B4" s="1"/>
      <c r="C4" s="1"/>
      <c r="D4" s="15" t="s">
        <v>41</v>
      </c>
      <c r="E4" s="15"/>
      <c r="F4" s="1"/>
      <c r="G4" s="1"/>
      <c r="H4" s="1"/>
      <c r="I4" s="1"/>
      <c r="J4" s="6"/>
    </row>
    <row r="5" spans="1:10" ht="8.25" customHeight="1" x14ac:dyDescent="0.25">
      <c r="A5" s="2"/>
      <c r="B5" s="4"/>
      <c r="C5" s="4"/>
      <c r="D5" s="4"/>
      <c r="E5" s="4"/>
      <c r="F5" s="4"/>
      <c r="G5" s="4"/>
      <c r="H5" s="4"/>
      <c r="I5" s="4"/>
      <c r="J5" s="7"/>
    </row>
    <row r="6" spans="1:10" ht="8.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5.25" customHeight="1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8" t="s">
        <v>7</v>
      </c>
      <c r="H7" s="19" t="s">
        <v>8</v>
      </c>
      <c r="I7" s="19" t="s">
        <v>9</v>
      </c>
      <c r="J7" s="11" t="s">
        <v>10</v>
      </c>
    </row>
    <row r="8" spans="1:10" ht="30" x14ac:dyDescent="0.25">
      <c r="A8" t="s">
        <v>11</v>
      </c>
      <c r="B8" t="s">
        <v>12</v>
      </c>
      <c r="C8">
        <v>97647</v>
      </c>
      <c r="D8" s="24" t="s">
        <v>45</v>
      </c>
      <c r="E8" t="s">
        <v>13</v>
      </c>
      <c r="F8">
        <v>926.36</v>
      </c>
      <c r="G8" s="12">
        <v>3.11</v>
      </c>
      <c r="H8" s="12">
        <f>ROUND(G8*1.2,2)</f>
        <v>3.73</v>
      </c>
      <c r="I8" s="12">
        <f>ROUND(F8*G8,2)</f>
        <v>2880.98</v>
      </c>
      <c r="J8" s="12">
        <f>ROUND(F8*H8,2)</f>
        <v>3455.32</v>
      </c>
    </row>
    <row r="9" spans="1:10" ht="18.75" customHeight="1" x14ac:dyDescent="0.25">
      <c r="A9" t="s">
        <v>14</v>
      </c>
      <c r="B9" t="s">
        <v>12</v>
      </c>
      <c r="C9">
        <v>97650</v>
      </c>
      <c r="D9" s="24" t="s">
        <v>46</v>
      </c>
      <c r="E9" t="s">
        <v>13</v>
      </c>
      <c r="F9">
        <v>478.26</v>
      </c>
      <c r="G9" s="12">
        <v>6.69</v>
      </c>
      <c r="H9" s="12">
        <f t="shared" ref="H9:H25" si="0">ROUND(G9*1.2,2)</f>
        <v>8.0299999999999994</v>
      </c>
      <c r="I9" s="12">
        <v>3027.38</v>
      </c>
      <c r="J9" s="12">
        <f t="shared" ref="J9:J25" si="1">ROUND(F9*H9,2)</f>
        <v>3840.43</v>
      </c>
    </row>
    <row r="10" spans="1:10" ht="48.75" customHeight="1" x14ac:dyDescent="0.25">
      <c r="A10" t="s">
        <v>15</v>
      </c>
      <c r="B10" t="s">
        <v>16</v>
      </c>
      <c r="C10">
        <v>4</v>
      </c>
      <c r="D10" s="24" t="s">
        <v>47</v>
      </c>
      <c r="E10" t="s">
        <v>13</v>
      </c>
      <c r="F10">
        <v>448.1</v>
      </c>
      <c r="G10" s="12">
        <f>25.11/2</f>
        <v>12.555</v>
      </c>
      <c r="H10" s="12">
        <f t="shared" si="0"/>
        <v>15.07</v>
      </c>
      <c r="I10" s="12">
        <v>4673.68</v>
      </c>
      <c r="J10" s="12">
        <f t="shared" si="1"/>
        <v>6752.87</v>
      </c>
    </row>
    <row r="11" spans="1:10" ht="45" x14ac:dyDescent="0.25">
      <c r="A11" s="25">
        <v>4</v>
      </c>
      <c r="B11" t="s">
        <v>12</v>
      </c>
      <c r="C11">
        <v>94207</v>
      </c>
      <c r="D11" s="14" t="s">
        <v>17</v>
      </c>
      <c r="E11" t="s">
        <v>13</v>
      </c>
      <c r="F11">
        <v>926.36</v>
      </c>
      <c r="G11" s="12">
        <v>41.04</v>
      </c>
      <c r="H11" s="12">
        <f t="shared" si="0"/>
        <v>49.25</v>
      </c>
      <c r="I11" s="12">
        <v>30486.5</v>
      </c>
      <c r="J11" s="12">
        <f t="shared" si="1"/>
        <v>45623.23</v>
      </c>
    </row>
    <row r="12" spans="1:10" ht="30" x14ac:dyDescent="0.25">
      <c r="A12" s="25">
        <v>5</v>
      </c>
      <c r="B12" t="s">
        <v>12</v>
      </c>
      <c r="C12">
        <v>94223</v>
      </c>
      <c r="D12" s="24" t="s">
        <v>49</v>
      </c>
      <c r="E12" t="s">
        <v>18</v>
      </c>
      <c r="F12">
        <v>52.3</v>
      </c>
      <c r="G12" s="12">
        <v>53.11</v>
      </c>
      <c r="H12" s="12">
        <f>ROUND(G12*1.2,2)</f>
        <v>63.73</v>
      </c>
      <c r="I12" s="12">
        <v>2056.4299999999998</v>
      </c>
      <c r="J12" s="12">
        <f>ROUND(F12*H12,2)</f>
        <v>3333.08</v>
      </c>
    </row>
    <row r="13" spans="1:10" ht="46.5" customHeight="1" x14ac:dyDescent="0.25">
      <c r="A13" s="25">
        <v>6</v>
      </c>
      <c r="B13" t="s">
        <v>12</v>
      </c>
      <c r="C13">
        <v>87477</v>
      </c>
      <c r="D13" s="24" t="s">
        <v>48</v>
      </c>
      <c r="E13" t="s">
        <v>13</v>
      </c>
      <c r="F13">
        <v>52.6</v>
      </c>
      <c r="G13" s="12">
        <v>58.49</v>
      </c>
      <c r="H13" s="12">
        <f t="shared" si="0"/>
        <v>70.19</v>
      </c>
      <c r="I13" s="12">
        <v>2230.2399999999998</v>
      </c>
      <c r="J13" s="12">
        <f t="shared" si="1"/>
        <v>3691.99</v>
      </c>
    </row>
    <row r="14" spans="1:10" ht="30" x14ac:dyDescent="0.25">
      <c r="A14" s="25">
        <v>7</v>
      </c>
      <c r="B14" t="s">
        <v>12</v>
      </c>
      <c r="C14">
        <v>92269</v>
      </c>
      <c r="D14" s="14" t="s">
        <v>19</v>
      </c>
      <c r="E14" t="s">
        <v>13</v>
      </c>
      <c r="F14">
        <v>14.4</v>
      </c>
      <c r="G14" s="12">
        <v>228.67</v>
      </c>
      <c r="H14" s="12">
        <f t="shared" si="0"/>
        <v>274.39999999999998</v>
      </c>
      <c r="I14" s="12">
        <v>1561.53</v>
      </c>
      <c r="J14" s="12">
        <f t="shared" si="1"/>
        <v>3951.36</v>
      </c>
    </row>
    <row r="15" spans="1:10" ht="18.75" customHeight="1" x14ac:dyDescent="0.25">
      <c r="A15" t="s">
        <v>20</v>
      </c>
      <c r="B15" t="s">
        <v>12</v>
      </c>
      <c r="C15">
        <v>92270</v>
      </c>
      <c r="D15" s="14" t="s">
        <v>21</v>
      </c>
      <c r="E15" t="s">
        <v>13</v>
      </c>
      <c r="F15">
        <v>13.9</v>
      </c>
      <c r="G15" s="12">
        <v>174.8</v>
      </c>
      <c r="H15" s="12">
        <f t="shared" si="0"/>
        <v>209.76</v>
      </c>
      <c r="I15" s="12">
        <v>1256.97</v>
      </c>
      <c r="J15" s="12">
        <f t="shared" si="1"/>
        <v>2915.66</v>
      </c>
    </row>
    <row r="16" spans="1:10" ht="45" x14ac:dyDescent="0.25">
      <c r="A16" t="s">
        <v>22</v>
      </c>
      <c r="B16" t="s">
        <v>12</v>
      </c>
      <c r="C16">
        <v>92777</v>
      </c>
      <c r="D16" s="14" t="s">
        <v>23</v>
      </c>
      <c r="E16" t="s">
        <v>24</v>
      </c>
      <c r="F16">
        <v>37.9</v>
      </c>
      <c r="G16" s="12">
        <v>17.420000000000002</v>
      </c>
      <c r="H16" s="12">
        <f t="shared" si="0"/>
        <v>20.9</v>
      </c>
      <c r="I16" s="12">
        <v>386.95</v>
      </c>
      <c r="J16" s="12">
        <f t="shared" si="1"/>
        <v>792.11</v>
      </c>
    </row>
    <row r="17" spans="1:10" ht="45" x14ac:dyDescent="0.25">
      <c r="A17" t="s">
        <v>25</v>
      </c>
      <c r="B17" t="s">
        <v>12</v>
      </c>
      <c r="C17">
        <v>92718</v>
      </c>
      <c r="D17" s="14" t="s">
        <v>26</v>
      </c>
      <c r="E17" t="s">
        <v>27</v>
      </c>
      <c r="F17">
        <v>0.72</v>
      </c>
      <c r="G17" s="12">
        <v>622.98</v>
      </c>
      <c r="H17" s="12">
        <f t="shared" si="0"/>
        <v>747.58</v>
      </c>
      <c r="I17" s="12">
        <v>357.3</v>
      </c>
      <c r="J17" s="12">
        <f t="shared" si="1"/>
        <v>538.26</v>
      </c>
    </row>
    <row r="18" spans="1:10" ht="45" x14ac:dyDescent="0.25">
      <c r="A18" t="s">
        <v>28</v>
      </c>
      <c r="B18" t="s">
        <v>12</v>
      </c>
      <c r="C18">
        <v>90855</v>
      </c>
      <c r="D18" s="24" t="s">
        <v>50</v>
      </c>
      <c r="E18" t="s">
        <v>27</v>
      </c>
      <c r="F18">
        <v>0.83</v>
      </c>
      <c r="G18" s="12">
        <v>555.03</v>
      </c>
      <c r="H18" s="12">
        <f t="shared" si="0"/>
        <v>666.04</v>
      </c>
      <c r="I18" s="12">
        <v>349.43</v>
      </c>
      <c r="J18" s="12">
        <f t="shared" si="1"/>
        <v>552.80999999999995</v>
      </c>
    </row>
    <row r="19" spans="1:10" ht="45" x14ac:dyDescent="0.25">
      <c r="A19" t="s">
        <v>29</v>
      </c>
      <c r="B19" t="s">
        <v>12</v>
      </c>
      <c r="C19">
        <v>87893</v>
      </c>
      <c r="D19" s="24" t="s">
        <v>51</v>
      </c>
      <c r="E19" t="s">
        <v>13</v>
      </c>
      <c r="F19">
        <v>76.06</v>
      </c>
      <c r="G19" s="12">
        <v>6.44</v>
      </c>
      <c r="H19" s="12">
        <f t="shared" si="0"/>
        <v>7.73</v>
      </c>
      <c r="I19" s="12">
        <v>600.11</v>
      </c>
      <c r="J19" s="12">
        <f t="shared" si="1"/>
        <v>587.94000000000005</v>
      </c>
    </row>
    <row r="20" spans="1:10" ht="45" x14ac:dyDescent="0.25">
      <c r="A20" t="s">
        <v>30</v>
      </c>
      <c r="B20" t="s">
        <v>12</v>
      </c>
      <c r="C20">
        <v>87792</v>
      </c>
      <c r="D20" s="14" t="s">
        <v>31</v>
      </c>
      <c r="E20" t="s">
        <v>13</v>
      </c>
      <c r="F20">
        <v>76.06</v>
      </c>
      <c r="G20" s="12">
        <v>33.840000000000003</v>
      </c>
      <c r="H20" s="12">
        <f t="shared" si="0"/>
        <v>40.61</v>
      </c>
      <c r="I20" s="12">
        <v>2122.0700000000002</v>
      </c>
      <c r="J20" s="12">
        <f t="shared" si="1"/>
        <v>3088.8</v>
      </c>
    </row>
    <row r="21" spans="1:10" ht="30" x14ac:dyDescent="0.25">
      <c r="A21" t="s">
        <v>32</v>
      </c>
      <c r="B21" t="s">
        <v>12</v>
      </c>
      <c r="C21">
        <v>94228</v>
      </c>
      <c r="D21" s="14" t="s">
        <v>33</v>
      </c>
      <c r="E21" t="s">
        <v>18</v>
      </c>
      <c r="F21">
        <v>91.03</v>
      </c>
      <c r="G21" s="12">
        <v>99.08</v>
      </c>
      <c r="H21" s="12">
        <f t="shared" si="0"/>
        <v>118.9</v>
      </c>
      <c r="I21" s="12">
        <v>5543.72</v>
      </c>
      <c r="J21" s="12">
        <f t="shared" si="1"/>
        <v>10823.47</v>
      </c>
    </row>
    <row r="22" spans="1:10" ht="18" customHeight="1" x14ac:dyDescent="0.25">
      <c r="A22" t="s">
        <v>34</v>
      </c>
      <c r="B22" t="s">
        <v>12</v>
      </c>
      <c r="C22">
        <v>94231</v>
      </c>
      <c r="D22" s="14" t="s">
        <v>60</v>
      </c>
      <c r="E22" t="s">
        <v>18</v>
      </c>
      <c r="F22">
        <v>137.63999999999999</v>
      </c>
      <c r="G22" s="12">
        <v>57.32</v>
      </c>
      <c r="H22" s="12">
        <f t="shared" si="0"/>
        <v>68.78</v>
      </c>
      <c r="I22" s="12">
        <v>2017.8</v>
      </c>
      <c r="J22" s="12">
        <f t="shared" si="1"/>
        <v>9466.8799999999992</v>
      </c>
    </row>
    <row r="23" spans="1:10" x14ac:dyDescent="0.25">
      <c r="A23" t="s">
        <v>36</v>
      </c>
      <c r="B23" t="s">
        <v>12</v>
      </c>
      <c r="C23">
        <v>88415</v>
      </c>
      <c r="D23" s="24" t="s">
        <v>52</v>
      </c>
      <c r="E23" t="s">
        <v>13</v>
      </c>
      <c r="F23">
        <v>76.06</v>
      </c>
      <c r="G23" s="12">
        <v>2.48</v>
      </c>
      <c r="H23" s="12">
        <f t="shared" si="0"/>
        <v>2.98</v>
      </c>
      <c r="I23" s="12">
        <v>189.38</v>
      </c>
      <c r="J23" s="12">
        <f t="shared" si="1"/>
        <v>226.66</v>
      </c>
    </row>
    <row r="24" spans="1:10" ht="30" x14ac:dyDescent="0.25">
      <c r="A24" t="s">
        <v>37</v>
      </c>
      <c r="B24" t="s">
        <v>12</v>
      </c>
      <c r="C24">
        <v>95626</v>
      </c>
      <c r="D24" s="24" t="s">
        <v>53</v>
      </c>
      <c r="E24" t="s">
        <v>13</v>
      </c>
      <c r="F24">
        <v>76.06</v>
      </c>
      <c r="G24" s="12">
        <v>15.07</v>
      </c>
      <c r="H24" s="12">
        <f t="shared" si="0"/>
        <v>18.079999999999998</v>
      </c>
      <c r="I24" s="12">
        <v>1073.96</v>
      </c>
      <c r="J24" s="12">
        <f t="shared" si="1"/>
        <v>1375.16</v>
      </c>
    </row>
    <row r="25" spans="1:10" ht="18" customHeight="1" x14ac:dyDescent="0.25">
      <c r="A25" t="s">
        <v>38</v>
      </c>
      <c r="B25" t="s">
        <v>12</v>
      </c>
      <c r="C25">
        <v>100981</v>
      </c>
      <c r="D25" s="14" t="s">
        <v>62</v>
      </c>
      <c r="E25" t="s">
        <v>27</v>
      </c>
      <c r="F25">
        <v>12</v>
      </c>
      <c r="G25" s="12">
        <v>6.62</v>
      </c>
      <c r="H25" s="12">
        <f t="shared" si="0"/>
        <v>7.94</v>
      </c>
      <c r="I25" s="12">
        <v>249.96</v>
      </c>
      <c r="J25" s="12">
        <f t="shared" si="1"/>
        <v>95.28</v>
      </c>
    </row>
    <row r="26" spans="1:10" ht="18" customHeight="1" x14ac:dyDescent="0.25">
      <c r="A26" t="s">
        <v>61</v>
      </c>
      <c r="B26" t="s">
        <v>12</v>
      </c>
      <c r="C26">
        <v>97914</v>
      </c>
      <c r="D26" s="14" t="s">
        <v>63</v>
      </c>
      <c r="E26" t="s">
        <v>27</v>
      </c>
      <c r="F26">
        <v>12</v>
      </c>
      <c r="G26" s="12">
        <f>2.06*10</f>
        <v>20.6</v>
      </c>
      <c r="H26" s="12">
        <f t="shared" ref="H26" si="2">ROUND(G26*1.2,2)</f>
        <v>24.72</v>
      </c>
      <c r="I26" s="12">
        <v>250.96</v>
      </c>
      <c r="J26" s="12">
        <f t="shared" ref="J26" si="3">ROUND(F26*H26,2)</f>
        <v>296.64</v>
      </c>
    </row>
    <row r="27" spans="1:10" ht="7.5" customHeight="1" x14ac:dyDescent="0.25">
      <c r="D27" s="14"/>
      <c r="G27" s="12"/>
      <c r="H27" s="12"/>
      <c r="I27" s="12"/>
      <c r="J27" s="12"/>
    </row>
    <row r="28" spans="1:10" ht="20.25" customHeight="1" x14ac:dyDescent="0.25">
      <c r="G28" s="12"/>
      <c r="H28" s="22" t="s">
        <v>9</v>
      </c>
      <c r="I28" s="22"/>
      <c r="J28" s="22">
        <f>SUM(I8:I25)</f>
        <v>61064.39</v>
      </c>
    </row>
    <row r="29" spans="1:10" ht="20.25" customHeight="1" x14ac:dyDescent="0.25">
      <c r="D29" s="24" t="s">
        <v>68</v>
      </c>
      <c r="G29" s="12"/>
      <c r="H29" s="22" t="s">
        <v>39</v>
      </c>
      <c r="I29" s="22"/>
      <c r="J29" s="22">
        <f>J30-J28</f>
        <v>40046.920000000027</v>
      </c>
    </row>
    <row r="30" spans="1:10" ht="19.5" customHeight="1" x14ac:dyDescent="0.25">
      <c r="D30" s="14"/>
      <c r="G30" s="12"/>
      <c r="H30" s="13" t="s">
        <v>10</v>
      </c>
      <c r="I30" s="13"/>
      <c r="J30" s="21">
        <f>SUM(J8:J25)</f>
        <v>101111.31000000003</v>
      </c>
    </row>
    <row r="31" spans="1:10" ht="59.25" customHeight="1" x14ac:dyDescent="0.25">
      <c r="C31" s="33" t="s">
        <v>42</v>
      </c>
      <c r="D31" s="14"/>
      <c r="E31" s="29" t="s">
        <v>64</v>
      </c>
      <c r="G31" s="12"/>
      <c r="H31" s="12"/>
      <c r="I31" s="12"/>
      <c r="J31" s="12"/>
    </row>
    <row r="32" spans="1:10" x14ac:dyDescent="0.25">
      <c r="C32" s="33" t="s">
        <v>58</v>
      </c>
      <c r="E32" s="32" t="s">
        <v>65</v>
      </c>
    </row>
  </sheetData>
  <sheetProtection formatCells="0" formatColumns="0" formatRows="0" insertColumns="0" insertRows="0" insertHyperlinks="0" deleteColumns="0" deleteRows="0" sort="0" autoFilter="0" pivotTables="0"/>
  <autoFilter ref="A7:J7"/>
  <mergeCells count="1">
    <mergeCell ref="A3:B3"/>
  </mergeCells>
  <pageMargins left="0.87" right="0.47244094488188981" top="0.78" bottom="0.74803149606299213" header="0.31496062992125984" footer="0.48"/>
  <pageSetup scale="74" fitToHeight="2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10" zoomScale="85" zoomScaleNormal="85" workbookViewId="0">
      <selection activeCell="D11" sqref="D11"/>
    </sheetView>
  </sheetViews>
  <sheetFormatPr defaultRowHeight="15" x14ac:dyDescent="0.25"/>
  <cols>
    <col min="1" max="1" width="5.42578125" customWidth="1"/>
    <col min="2" max="2" width="9" customWidth="1"/>
    <col min="3" max="3" width="9.7109375" customWidth="1"/>
    <col min="4" max="4" width="81" customWidth="1"/>
    <col min="5" max="5" width="7.28515625" customWidth="1"/>
    <col min="6" max="6" width="9.140625" customWidth="1"/>
    <col min="7" max="7" width="10.7109375" customWidth="1"/>
    <col min="8" max="8" width="10.5703125" customWidth="1"/>
    <col min="9" max="9" width="11.140625" hidden="1" customWidth="1"/>
    <col min="10" max="10" width="12.42578125" customWidth="1"/>
    <col min="11" max="11" width="12.28515625" customWidth="1"/>
    <col min="12" max="12" width="12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3">
      <c r="A2" s="8" t="s">
        <v>0</v>
      </c>
      <c r="B2" s="3"/>
      <c r="C2" s="3"/>
      <c r="D2" s="10"/>
      <c r="E2" s="3"/>
      <c r="F2" s="3"/>
      <c r="G2" s="3"/>
      <c r="H2" s="23" t="s">
        <v>44</v>
      </c>
      <c r="I2" s="3"/>
      <c r="J2" s="3"/>
      <c r="K2" s="3"/>
      <c r="L2" s="5"/>
    </row>
    <row r="3" spans="1:12" ht="15.75" customHeight="1" x14ac:dyDescent="0.25">
      <c r="A3" s="36" t="str">
        <f>Orçamento!A3</f>
        <v xml:space="preserve"> SINAPI: SC 7/2021
 </v>
      </c>
      <c r="B3" s="37"/>
      <c r="C3" s="1"/>
      <c r="D3" s="16" t="s">
        <v>40</v>
      </c>
      <c r="E3" s="1"/>
      <c r="F3" s="1"/>
      <c r="G3" s="1"/>
      <c r="H3" s="1"/>
      <c r="I3" s="1"/>
      <c r="J3" s="1"/>
      <c r="K3" s="1"/>
      <c r="L3" s="6"/>
    </row>
    <row r="4" spans="1:12" ht="18.75" customHeight="1" x14ac:dyDescent="0.3">
      <c r="A4" s="36"/>
      <c r="B4" s="37"/>
      <c r="C4" s="1"/>
      <c r="D4" s="15" t="s">
        <v>54</v>
      </c>
      <c r="E4" s="15"/>
      <c r="F4" s="1"/>
      <c r="G4" s="1"/>
      <c r="H4" s="1"/>
      <c r="I4" s="1"/>
      <c r="J4" s="1"/>
      <c r="K4" s="1"/>
      <c r="L4" s="6"/>
    </row>
    <row r="5" spans="1:12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0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8" t="s">
        <v>7</v>
      </c>
      <c r="H7" s="19" t="s">
        <v>8</v>
      </c>
      <c r="I7" s="19" t="s">
        <v>9</v>
      </c>
      <c r="J7" s="26" t="s">
        <v>55</v>
      </c>
      <c r="K7" s="26" t="s">
        <v>56</v>
      </c>
      <c r="L7" s="17" t="s">
        <v>10</v>
      </c>
    </row>
    <row r="8" spans="1:12" ht="30" x14ac:dyDescent="0.25">
      <c r="A8" t="s">
        <v>11</v>
      </c>
      <c r="B8" t="s">
        <v>12</v>
      </c>
      <c r="C8">
        <v>97647</v>
      </c>
      <c r="D8" s="24" t="s">
        <v>45</v>
      </c>
      <c r="E8" t="s">
        <v>13</v>
      </c>
      <c r="F8">
        <v>926.36</v>
      </c>
      <c r="G8" s="12">
        <f>Orçamento!G8</f>
        <v>3.11</v>
      </c>
      <c r="H8" s="12">
        <f>ROUND(G8*1.2,2)</f>
        <v>3.73</v>
      </c>
      <c r="I8" s="12">
        <f>ROUND(F8*G8,2)</f>
        <v>2880.98</v>
      </c>
      <c r="J8" s="12">
        <f>L8</f>
        <v>3455.32</v>
      </c>
      <c r="K8" s="12"/>
      <c r="L8" s="12">
        <f>ROUND(F8*H8,2)</f>
        <v>3455.32</v>
      </c>
    </row>
    <row r="9" spans="1:12" x14ac:dyDescent="0.25">
      <c r="A9" t="s">
        <v>14</v>
      </c>
      <c r="B9" t="s">
        <v>12</v>
      </c>
      <c r="C9">
        <v>97650</v>
      </c>
      <c r="D9" s="24" t="s">
        <v>46</v>
      </c>
      <c r="E9" t="s">
        <v>13</v>
      </c>
      <c r="F9">
        <v>478.26</v>
      </c>
      <c r="G9" s="12">
        <f>Orçamento!G9</f>
        <v>6.69</v>
      </c>
      <c r="H9" s="12">
        <f t="shared" ref="H9:H25" si="0">ROUND(G9*1.2,2)</f>
        <v>8.0299999999999994</v>
      </c>
      <c r="I9" s="12">
        <v>3027.38</v>
      </c>
      <c r="J9" s="12">
        <f t="shared" ref="J9:J10" si="1">L9</f>
        <v>3840.43</v>
      </c>
      <c r="K9" s="12"/>
      <c r="L9" s="12">
        <f t="shared" ref="L9:L25" si="2">ROUND(F9*H9,2)</f>
        <v>3840.43</v>
      </c>
    </row>
    <row r="10" spans="1:12" ht="45" x14ac:dyDescent="0.25">
      <c r="A10" t="s">
        <v>15</v>
      </c>
      <c r="B10" t="s">
        <v>16</v>
      </c>
      <c r="C10">
        <v>4</v>
      </c>
      <c r="D10" s="24" t="s">
        <v>47</v>
      </c>
      <c r="E10" t="s">
        <v>13</v>
      </c>
      <c r="F10">
        <v>448.1</v>
      </c>
      <c r="G10" s="12">
        <f>Orçamento!G10</f>
        <v>12.555</v>
      </c>
      <c r="H10" s="12">
        <f t="shared" si="0"/>
        <v>15.07</v>
      </c>
      <c r="I10" s="12">
        <v>4673.68</v>
      </c>
      <c r="J10" s="12">
        <f t="shared" si="1"/>
        <v>6752.87</v>
      </c>
      <c r="K10" s="12"/>
      <c r="L10" s="12">
        <f t="shared" si="2"/>
        <v>6752.87</v>
      </c>
    </row>
    <row r="11" spans="1:12" ht="45" x14ac:dyDescent="0.25">
      <c r="A11" s="25">
        <v>4</v>
      </c>
      <c r="B11" t="s">
        <v>12</v>
      </c>
      <c r="C11">
        <v>94207</v>
      </c>
      <c r="D11" s="14" t="s">
        <v>17</v>
      </c>
      <c r="E11" t="s">
        <v>13</v>
      </c>
      <c r="F11">
        <v>926.36</v>
      </c>
      <c r="G11" s="12">
        <f>Orçamento!G11</f>
        <v>41.04</v>
      </c>
      <c r="H11" s="12">
        <f t="shared" si="0"/>
        <v>49.25</v>
      </c>
      <c r="I11" s="12">
        <v>30486.5</v>
      </c>
      <c r="J11" s="12">
        <f>L11*0.82</f>
        <v>37411.048600000002</v>
      </c>
      <c r="K11" s="12">
        <f>L11*0.18</f>
        <v>8212.1813999999995</v>
      </c>
      <c r="L11" s="12">
        <f t="shared" si="2"/>
        <v>45623.23</v>
      </c>
    </row>
    <row r="12" spans="1:12" ht="30" x14ac:dyDescent="0.25">
      <c r="A12" s="25">
        <v>5</v>
      </c>
      <c r="B12" t="s">
        <v>12</v>
      </c>
      <c r="C12">
        <v>94223</v>
      </c>
      <c r="D12" s="24" t="s">
        <v>49</v>
      </c>
      <c r="E12" t="s">
        <v>18</v>
      </c>
      <c r="F12">
        <v>52.3</v>
      </c>
      <c r="G12" s="12">
        <f>Orçamento!G12</f>
        <v>53.11</v>
      </c>
      <c r="H12" s="12">
        <f>ROUND(G12*1.2,2)</f>
        <v>63.73</v>
      </c>
      <c r="I12" s="12">
        <v>2056.4299999999998</v>
      </c>
      <c r="K12" s="12">
        <f>L12</f>
        <v>3333.08</v>
      </c>
      <c r="L12" s="12">
        <f>ROUND(F12*H12,2)</f>
        <v>3333.08</v>
      </c>
    </row>
    <row r="13" spans="1:12" ht="45" x14ac:dyDescent="0.25">
      <c r="A13" s="25">
        <v>6</v>
      </c>
      <c r="B13" t="s">
        <v>12</v>
      </c>
      <c r="C13">
        <v>87477</v>
      </c>
      <c r="D13" s="24" t="s">
        <v>48</v>
      </c>
      <c r="E13" t="s">
        <v>13</v>
      </c>
      <c r="F13">
        <v>52.6</v>
      </c>
      <c r="G13" s="12">
        <f>Orçamento!G13</f>
        <v>58.49</v>
      </c>
      <c r="H13" s="12">
        <f t="shared" si="0"/>
        <v>70.19</v>
      </c>
      <c r="I13" s="12">
        <v>2230.2399999999998</v>
      </c>
      <c r="J13" s="12"/>
      <c r="K13" s="12">
        <f>L13</f>
        <v>3691.99</v>
      </c>
      <c r="L13" s="12">
        <f t="shared" si="2"/>
        <v>3691.99</v>
      </c>
    </row>
    <row r="14" spans="1:12" ht="30" x14ac:dyDescent="0.25">
      <c r="A14" s="25">
        <v>7</v>
      </c>
      <c r="B14" t="s">
        <v>12</v>
      </c>
      <c r="C14">
        <v>92269</v>
      </c>
      <c r="D14" s="14" t="s">
        <v>19</v>
      </c>
      <c r="E14" t="s">
        <v>13</v>
      </c>
      <c r="F14">
        <v>14.4</v>
      </c>
      <c r="G14" s="12">
        <f>Orçamento!G14</f>
        <v>228.67</v>
      </c>
      <c r="H14" s="12">
        <f t="shared" si="0"/>
        <v>274.39999999999998</v>
      </c>
      <c r="I14" s="12">
        <v>1561.53</v>
      </c>
      <c r="J14" s="12"/>
      <c r="K14" s="12">
        <f t="shared" ref="K14:K25" si="3">L14</f>
        <v>3951.36</v>
      </c>
      <c r="L14" s="12">
        <f t="shared" si="2"/>
        <v>3951.36</v>
      </c>
    </row>
    <row r="15" spans="1:12" x14ac:dyDescent="0.25">
      <c r="A15" t="s">
        <v>20</v>
      </c>
      <c r="B15" t="s">
        <v>12</v>
      </c>
      <c r="C15">
        <v>92270</v>
      </c>
      <c r="D15" s="14" t="s">
        <v>21</v>
      </c>
      <c r="E15" t="s">
        <v>13</v>
      </c>
      <c r="F15">
        <v>13.9</v>
      </c>
      <c r="G15" s="12">
        <f>Orçamento!G15</f>
        <v>174.8</v>
      </c>
      <c r="H15" s="12">
        <f t="shared" si="0"/>
        <v>209.76</v>
      </c>
      <c r="I15" s="12">
        <v>1256.97</v>
      </c>
      <c r="J15" s="12"/>
      <c r="K15" s="12">
        <f t="shared" si="3"/>
        <v>2915.66</v>
      </c>
      <c r="L15" s="12">
        <f t="shared" si="2"/>
        <v>2915.66</v>
      </c>
    </row>
    <row r="16" spans="1:12" ht="45" x14ac:dyDescent="0.25">
      <c r="A16" t="s">
        <v>22</v>
      </c>
      <c r="B16" t="s">
        <v>12</v>
      </c>
      <c r="C16">
        <v>92777</v>
      </c>
      <c r="D16" s="14" t="s">
        <v>23</v>
      </c>
      <c r="E16" t="s">
        <v>24</v>
      </c>
      <c r="F16">
        <v>37.9</v>
      </c>
      <c r="G16" s="12">
        <f>Orçamento!G16</f>
        <v>17.420000000000002</v>
      </c>
      <c r="H16" s="12">
        <f t="shared" si="0"/>
        <v>20.9</v>
      </c>
      <c r="I16" s="12">
        <v>386.95</v>
      </c>
      <c r="J16" s="12"/>
      <c r="K16" s="12">
        <f t="shared" si="3"/>
        <v>792.11</v>
      </c>
      <c r="L16" s="12">
        <f t="shared" si="2"/>
        <v>792.11</v>
      </c>
    </row>
    <row r="17" spans="1:12" ht="45" x14ac:dyDescent="0.25">
      <c r="A17" t="s">
        <v>25</v>
      </c>
      <c r="B17" t="s">
        <v>12</v>
      </c>
      <c r="C17">
        <v>92718</v>
      </c>
      <c r="D17" s="14" t="s">
        <v>26</v>
      </c>
      <c r="E17" t="s">
        <v>27</v>
      </c>
      <c r="F17">
        <v>0.72</v>
      </c>
      <c r="G17" s="12">
        <f>Orçamento!G17</f>
        <v>622.98</v>
      </c>
      <c r="H17" s="12">
        <f t="shared" si="0"/>
        <v>747.58</v>
      </c>
      <c r="I17" s="12">
        <v>357.3</v>
      </c>
      <c r="J17" s="12"/>
      <c r="K17" s="12">
        <f t="shared" si="3"/>
        <v>538.26</v>
      </c>
      <c r="L17" s="12">
        <f t="shared" si="2"/>
        <v>538.26</v>
      </c>
    </row>
    <row r="18" spans="1:12" ht="45" x14ac:dyDescent="0.25">
      <c r="A18" t="s">
        <v>28</v>
      </c>
      <c r="B18" t="s">
        <v>12</v>
      </c>
      <c r="C18">
        <v>90855</v>
      </c>
      <c r="D18" s="24" t="s">
        <v>50</v>
      </c>
      <c r="E18" t="s">
        <v>27</v>
      </c>
      <c r="F18">
        <v>0.83</v>
      </c>
      <c r="G18" s="12">
        <f>Orçamento!G18</f>
        <v>555.03</v>
      </c>
      <c r="H18" s="12">
        <f t="shared" si="0"/>
        <v>666.04</v>
      </c>
      <c r="I18" s="12">
        <v>349.43</v>
      </c>
      <c r="J18" s="12"/>
      <c r="K18" s="12">
        <f t="shared" si="3"/>
        <v>552.80999999999995</v>
      </c>
      <c r="L18" s="12">
        <f t="shared" si="2"/>
        <v>552.80999999999995</v>
      </c>
    </row>
    <row r="19" spans="1:12" ht="45" x14ac:dyDescent="0.25">
      <c r="A19" t="s">
        <v>29</v>
      </c>
      <c r="B19" t="s">
        <v>12</v>
      </c>
      <c r="C19">
        <v>87893</v>
      </c>
      <c r="D19" s="24" t="s">
        <v>51</v>
      </c>
      <c r="E19" t="s">
        <v>13</v>
      </c>
      <c r="F19">
        <v>76.06</v>
      </c>
      <c r="G19" s="12">
        <f>Orçamento!G19</f>
        <v>6.44</v>
      </c>
      <c r="H19" s="12">
        <f t="shared" si="0"/>
        <v>7.73</v>
      </c>
      <c r="I19" s="12">
        <v>600.11</v>
      </c>
      <c r="J19" s="12"/>
      <c r="K19" s="12">
        <f t="shared" si="3"/>
        <v>587.94000000000005</v>
      </c>
      <c r="L19" s="12">
        <f t="shared" si="2"/>
        <v>587.94000000000005</v>
      </c>
    </row>
    <row r="20" spans="1:12" ht="45" x14ac:dyDescent="0.25">
      <c r="A20" t="s">
        <v>30</v>
      </c>
      <c r="B20" t="s">
        <v>12</v>
      </c>
      <c r="C20">
        <v>87792</v>
      </c>
      <c r="D20" s="14" t="s">
        <v>31</v>
      </c>
      <c r="E20" t="s">
        <v>13</v>
      </c>
      <c r="F20">
        <v>76.06</v>
      </c>
      <c r="G20" s="12">
        <f>Orçamento!G20</f>
        <v>33.840000000000003</v>
      </c>
      <c r="H20" s="12">
        <f t="shared" si="0"/>
        <v>40.61</v>
      </c>
      <c r="I20" s="12">
        <v>2122.0700000000002</v>
      </c>
      <c r="J20" s="12"/>
      <c r="K20" s="12">
        <f t="shared" si="3"/>
        <v>3088.8</v>
      </c>
      <c r="L20" s="12">
        <f t="shared" si="2"/>
        <v>3088.8</v>
      </c>
    </row>
    <row r="21" spans="1:12" ht="30" x14ac:dyDescent="0.25">
      <c r="A21" t="s">
        <v>32</v>
      </c>
      <c r="B21" t="s">
        <v>12</v>
      </c>
      <c r="C21">
        <v>94228</v>
      </c>
      <c r="D21" s="14" t="s">
        <v>33</v>
      </c>
      <c r="E21" t="s">
        <v>18</v>
      </c>
      <c r="F21">
        <v>91.03</v>
      </c>
      <c r="G21" s="12">
        <f>Orçamento!G21</f>
        <v>99.08</v>
      </c>
      <c r="H21" s="12">
        <f t="shared" si="0"/>
        <v>118.9</v>
      </c>
      <c r="I21" s="12">
        <v>5543.72</v>
      </c>
      <c r="J21" s="12"/>
      <c r="K21" s="12">
        <f t="shared" si="3"/>
        <v>10823.47</v>
      </c>
      <c r="L21" s="12">
        <f t="shared" si="2"/>
        <v>10823.47</v>
      </c>
    </row>
    <row r="22" spans="1:12" x14ac:dyDescent="0.25">
      <c r="A22" t="s">
        <v>34</v>
      </c>
      <c r="B22" t="s">
        <v>12</v>
      </c>
      <c r="C22">
        <v>1115</v>
      </c>
      <c r="D22" s="14" t="s">
        <v>35</v>
      </c>
      <c r="E22" t="s">
        <v>18</v>
      </c>
      <c r="F22">
        <v>137.63999999999999</v>
      </c>
      <c r="G22" s="12">
        <f>Orçamento!G22</f>
        <v>57.32</v>
      </c>
      <c r="H22" s="12">
        <f t="shared" si="0"/>
        <v>68.78</v>
      </c>
      <c r="I22" s="12">
        <v>2017.8</v>
      </c>
      <c r="J22" s="12"/>
      <c r="K22" s="12">
        <f t="shared" si="3"/>
        <v>9466.8799999999992</v>
      </c>
      <c r="L22" s="12">
        <f t="shared" si="2"/>
        <v>9466.8799999999992</v>
      </c>
    </row>
    <row r="23" spans="1:12" x14ac:dyDescent="0.25">
      <c r="A23" t="s">
        <v>36</v>
      </c>
      <c r="B23" t="s">
        <v>12</v>
      </c>
      <c r="C23">
        <v>88415</v>
      </c>
      <c r="D23" s="24" t="s">
        <v>52</v>
      </c>
      <c r="E23" t="s">
        <v>13</v>
      </c>
      <c r="F23">
        <v>76.06</v>
      </c>
      <c r="G23" s="12">
        <f>Orçamento!G23</f>
        <v>2.48</v>
      </c>
      <c r="H23" s="12">
        <f t="shared" si="0"/>
        <v>2.98</v>
      </c>
      <c r="I23" s="12">
        <v>189.38</v>
      </c>
      <c r="J23" s="12"/>
      <c r="K23" s="12">
        <f t="shared" si="3"/>
        <v>226.66</v>
      </c>
      <c r="L23" s="12">
        <f t="shared" si="2"/>
        <v>226.66</v>
      </c>
    </row>
    <row r="24" spans="1:12" ht="30" x14ac:dyDescent="0.25">
      <c r="A24" t="s">
        <v>37</v>
      </c>
      <c r="B24" t="s">
        <v>12</v>
      </c>
      <c r="C24">
        <v>95626</v>
      </c>
      <c r="D24" s="24" t="s">
        <v>53</v>
      </c>
      <c r="E24" t="s">
        <v>13</v>
      </c>
      <c r="F24">
        <v>76.06</v>
      </c>
      <c r="G24" s="12">
        <f>Orçamento!G24</f>
        <v>15.07</v>
      </c>
      <c r="H24" s="12">
        <f t="shared" si="0"/>
        <v>18.079999999999998</v>
      </c>
      <c r="I24" s="12">
        <v>1073.96</v>
      </c>
      <c r="J24" s="12"/>
      <c r="K24" s="12">
        <f t="shared" si="3"/>
        <v>1375.16</v>
      </c>
      <c r="L24" s="12">
        <f t="shared" si="2"/>
        <v>1375.16</v>
      </c>
    </row>
    <row r="25" spans="1:12" x14ac:dyDescent="0.25">
      <c r="A25" t="s">
        <v>38</v>
      </c>
      <c r="B25" t="s">
        <v>12</v>
      </c>
      <c r="C25">
        <v>72897</v>
      </c>
      <c r="D25" s="24" t="s">
        <v>57</v>
      </c>
      <c r="E25" t="s">
        <v>27</v>
      </c>
      <c r="F25">
        <v>12</v>
      </c>
      <c r="G25" s="12">
        <f>Orçamento!G25</f>
        <v>6.62</v>
      </c>
      <c r="H25" s="12">
        <f t="shared" si="0"/>
        <v>7.94</v>
      </c>
      <c r="I25" s="12">
        <v>249.96</v>
      </c>
      <c r="J25" s="28"/>
      <c r="K25" s="28">
        <f t="shared" si="3"/>
        <v>95.28</v>
      </c>
      <c r="L25" s="28">
        <f t="shared" si="2"/>
        <v>95.28</v>
      </c>
    </row>
    <row r="26" spans="1:12" ht="9.75" customHeight="1" x14ac:dyDescent="0.25">
      <c r="D26" s="14"/>
      <c r="G26" s="12"/>
      <c r="H26" s="12"/>
      <c r="I26" s="12"/>
      <c r="J26" s="12"/>
      <c r="K26" s="12"/>
      <c r="L26" s="12"/>
    </row>
    <row r="27" spans="1:12" ht="18.75" customHeight="1" x14ac:dyDescent="0.25">
      <c r="D27" s="14"/>
      <c r="G27" s="30" t="s">
        <v>10</v>
      </c>
      <c r="H27" s="31"/>
      <c r="I27" s="21"/>
      <c r="J27" s="21">
        <f t="shared" ref="J27:K27" si="4">SUM(J8:J25)</f>
        <v>51459.668600000005</v>
      </c>
      <c r="K27" s="21">
        <f t="shared" si="4"/>
        <v>49651.6414</v>
      </c>
      <c r="L27" s="21">
        <f>SUM(L8:L25)</f>
        <v>101111.31000000003</v>
      </c>
    </row>
    <row r="28" spans="1:12" ht="36.75" customHeight="1" x14ac:dyDescent="0.25">
      <c r="D28" s="14"/>
      <c r="G28" s="27"/>
      <c r="I28" s="22"/>
      <c r="J28" s="22"/>
      <c r="K28" s="22"/>
      <c r="L28" s="22"/>
    </row>
    <row r="29" spans="1:12" ht="15.75" x14ac:dyDescent="0.25">
      <c r="D29" s="29" t="str">
        <f>Orçamento!D29</f>
        <v>Itaiópolis, 15 de setembro de 2021.</v>
      </c>
      <c r="G29" s="20" t="s">
        <v>42</v>
      </c>
      <c r="I29" s="22"/>
      <c r="J29" s="22"/>
      <c r="K29" s="22"/>
      <c r="L29" s="22"/>
    </row>
    <row r="30" spans="1:12" ht="15.75" x14ac:dyDescent="0.25">
      <c r="D30" s="14"/>
      <c r="G30" s="20" t="s">
        <v>43</v>
      </c>
      <c r="I30" s="13"/>
      <c r="J30" s="13"/>
      <c r="K30" s="13"/>
      <c r="L30" s="21"/>
    </row>
    <row r="31" spans="1:12" x14ac:dyDescent="0.25">
      <c r="D31" s="14"/>
      <c r="G31" s="12"/>
      <c r="H31" s="12"/>
      <c r="I31" s="12"/>
      <c r="J31" s="12"/>
      <c r="K31" s="12"/>
      <c r="L31" s="12"/>
    </row>
  </sheetData>
  <mergeCells count="1">
    <mergeCell ref="A3:B4"/>
  </mergeCells>
  <pageMargins left="0.86614173228346458" right="0.43307086614173229" top="0.46" bottom="0.45" header="0.31496062992125984" footer="0.31496062992125984"/>
  <pageSetup paperSize="9"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Orçamento!Titulos_de_impressao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Sinapi em Excel</dc:title>
  <dc:subject>Sinapi em Excel</dc:subject>
  <dc:creator>i9orcamentos.com.br</dc:creator>
  <cp:keywords>Sinapi Excel</cp:keywords>
  <dc:description>Sinapi em Excel</dc:description>
  <cp:lastModifiedBy>ADM</cp:lastModifiedBy>
  <cp:lastPrinted>2021-09-16T12:57:01Z</cp:lastPrinted>
  <dcterms:created xsi:type="dcterms:W3CDTF">2020-06-18T14:36:33Z</dcterms:created>
  <dcterms:modified xsi:type="dcterms:W3CDTF">2021-11-17T18:15:54Z</dcterms:modified>
  <cp:category>Sinapi Excel</cp:category>
</cp:coreProperties>
</file>